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1"/>
  <workbookPr defaultThemeVersion="166925"/>
  <mc:AlternateContent xmlns:mc="http://schemas.openxmlformats.org/markup-compatibility/2006">
    <mc:Choice Requires="x15">
      <x15ac:absPath xmlns:x15ac="http://schemas.microsoft.com/office/spreadsheetml/2010/11/ac" url="C:\Users\mam784\Desktop\"/>
    </mc:Choice>
  </mc:AlternateContent>
  <xr:revisionPtr revIDLastSave="0" documentId="13_ncr:1_{FA0A6898-CD18-4C52-86AA-BEAEE8B59695}" xr6:coauthVersionLast="47" xr6:coauthVersionMax="47" xr10:uidLastSave="{00000000-0000-0000-0000-000000000000}"/>
  <bookViews>
    <workbookView xWindow="-120" yWindow="-120" windowWidth="29040" windowHeight="15840" xr2:uid="{DCE770FB-917D-423E-823E-14490EA4D90D}"/>
  </bookViews>
  <sheets>
    <sheet name="Calculator" sheetId="1" r:id="rId1"/>
    <sheet name="Please Ignore - Data Only"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2" l="1"/>
  <c r="B36" i="2"/>
  <c r="B9" i="2"/>
  <c r="B13" i="2"/>
  <c r="B17" i="2"/>
  <c r="B10" i="2"/>
  <c r="B11" i="2"/>
  <c r="B12" i="2"/>
  <c r="B14" i="2"/>
  <c r="B15" i="2"/>
  <c r="B16" i="2"/>
  <c r="B18" i="2"/>
  <c r="B19" i="2"/>
  <c r="B20" i="2"/>
  <c r="B21" i="2"/>
  <c r="B22" i="2"/>
  <c r="B23" i="2"/>
  <c r="B24" i="2"/>
  <c r="B25" i="2"/>
  <c r="B26" i="2"/>
  <c r="B27" i="2"/>
  <c r="B28" i="2"/>
  <c r="B29" i="2"/>
  <c r="B30" i="2"/>
  <c r="B31" i="2"/>
  <c r="B42" i="1"/>
  <c r="B45" i="1" s="1"/>
  <c r="B19" i="1"/>
  <c r="C19" i="1" s="1"/>
  <c r="B51" i="2"/>
  <c r="C43" i="1"/>
  <c r="C44" i="1"/>
  <c r="C24" i="1"/>
  <c r="C25" i="1"/>
  <c r="C26" i="1"/>
  <c r="C23" i="1"/>
  <c r="B18" i="1"/>
  <c r="C18" i="1" s="1"/>
  <c r="B27" i="1"/>
  <c r="C27" i="1" s="1"/>
  <c r="B17" i="1"/>
  <c r="C17" i="1" s="1"/>
  <c r="C15" i="1"/>
  <c r="B14" i="1"/>
  <c r="C45" i="1" l="1"/>
  <c r="C42" i="1"/>
  <c r="C14" i="1"/>
  <c r="B16" i="1"/>
  <c r="C16" i="1" s="1"/>
  <c r="B20" i="1" l="1"/>
  <c r="B29" i="1" l="1"/>
  <c r="C29" i="1" s="1"/>
  <c r="C20" i="1"/>
  <c r="B38" i="2"/>
  <c r="B39" i="2"/>
</calcChain>
</file>

<file path=xl/sharedStrings.xml><?xml version="1.0" encoding="utf-8"?>
<sst xmlns="http://schemas.openxmlformats.org/spreadsheetml/2006/main" count="119" uniqueCount="92">
  <si>
    <t xml:space="preserve">Missississippi State University Estimated Yearly Cost of Attendance for Incoming Freshmen </t>
  </si>
  <si>
    <t>Please choose from each of the options below</t>
  </si>
  <si>
    <t>Explanation of Terms and Other Resources</t>
  </si>
  <si>
    <t>Residence Status:</t>
  </si>
  <si>
    <t>Residence Status - Students whose primary residence is within MS are In-State. More information about residency can be found here:</t>
  </si>
  <si>
    <t>Link</t>
  </si>
  <si>
    <t>Residence Hall:</t>
  </si>
  <si>
    <t>Meal Plan:</t>
  </si>
  <si>
    <t>Parking Pass:</t>
  </si>
  <si>
    <t>Participation in Bulldog Bundle:</t>
  </si>
  <si>
    <t>Housing Exemption - All first-time Freshmen are required to live on campus, unless an exemption is received from the Department of Housing and Residence Life. Students who are over 21 years of age or who are living within 30 miles may apply for a housing exemption.</t>
  </si>
  <si>
    <t>Number Hours (Fall):</t>
  </si>
  <si>
    <t>Number Hours (Spring):</t>
  </si>
  <si>
    <t>Estimated Expenses*</t>
  </si>
  <si>
    <t>Direct Costs (Billed)**</t>
  </si>
  <si>
    <t>Yearly</t>
  </si>
  <si>
    <t>Semester</t>
  </si>
  <si>
    <t>Tuition:</t>
  </si>
  <si>
    <t>Fees:</t>
  </si>
  <si>
    <t>Number Hours (Fall/Spring) - The number of class hours per semester that the student is registered in or plans to be registered in. 12 hours or more is required for full-time enrollment.</t>
  </si>
  <si>
    <t>Parking Pass</t>
  </si>
  <si>
    <t>Bulldog Bundle</t>
  </si>
  <si>
    <t>Total Direct Costs:</t>
  </si>
  <si>
    <t>Student Money Management Center - Student Support Service that provides guidance on topics such as budgeting, paying for school, and personal finance. This calculator is courtesy of the Student Money Management Center.</t>
  </si>
  <si>
    <t>Please insert amounts for any aid below</t>
  </si>
  <si>
    <t>Financial Aid:</t>
  </si>
  <si>
    <t>Scholarships:</t>
  </si>
  <si>
    <t>Parent/Guardian Contribution:</t>
  </si>
  <si>
    <t>Other:</t>
  </si>
  <si>
    <t>Payment Plans - Spreads out payments due to MSU into scheduled monthly installments; fees apply</t>
  </si>
  <si>
    <t>Total Aid:</t>
  </si>
  <si>
    <t>Left to Pay (Costs - Aid):</t>
  </si>
  <si>
    <t>Bulldog Bundle - MSU program that allows students to rent all required textbooks and (returnable) materials for a flat cost, $20 per credit hour. Students must Opt-out each semester that they do not wish to participate in the program.</t>
  </si>
  <si>
    <t>*These costs are estimated based on 23/24 Academic Year Costs. These numbers are an estimate and therefore do not reflect exact cost and are not reflective of all potential costs the student may experience. Numbers based on a full-time undergraduate student at the Starkville campus.</t>
  </si>
  <si>
    <t>Financial Aid - Money that helps you pay for school, typically need-based. This includes awards like the Pell Grant, Stafford Sub and Unsub Loans, and MTAG. Apply for Financial Aid by completing the FAFSA and MS State Aid application (if the student is an in-state student).</t>
  </si>
  <si>
    <t>FAFSA</t>
  </si>
  <si>
    <t>**Estimated Billed Costs are direct charges that could be posted to a student's MSU account.</t>
  </si>
  <si>
    <t>MS State Aid</t>
  </si>
  <si>
    <t>This estimate does not include personal living expenses (i.e., Estimated Out-of-Pocket Costs) that would not be posted to a student's MSU account. Estimates for these are below.</t>
  </si>
  <si>
    <t>Estimated Indirect Costs (Out-of-Pocket)</t>
  </si>
  <si>
    <t>Scholarships - Awards, either from MSU or outside organizations, typically awarded based on merit. The best way for students to obtain scholarships is through the MSU General Scholarship Application (throught their myState portal). There are also opportunities for external scholarships.</t>
  </si>
  <si>
    <t>MSU App</t>
  </si>
  <si>
    <t>Books/Supplies:</t>
  </si>
  <si>
    <t>Personal/Misc.:</t>
  </si>
  <si>
    <t>External</t>
  </si>
  <si>
    <t>Transportation:</t>
  </si>
  <si>
    <t>Total Indirect Costs:</t>
  </si>
  <si>
    <t xml:space="preserve">Stafford Loans - There are 4 types of Stafford Loan: Subsidized, Unsubsidized, Parent PLUS (loan for parent), and Grad PLUS (loan for graduate school). The Sub and Unsub are applied for through the student's FAFSA and can be accepted/declined in the myState portal. PLUS loans can be applied for on the Federal Student Aid website. </t>
  </si>
  <si>
    <t>PLUS Loan Info</t>
  </si>
  <si>
    <t>Sub and Unsub Loan Info</t>
  </si>
  <si>
    <t>Residence Status</t>
  </si>
  <si>
    <t>Status</t>
  </si>
  <si>
    <t>Tuition</t>
  </si>
  <si>
    <t>In-State</t>
  </si>
  <si>
    <t>Out-of-State</t>
  </si>
  <si>
    <t>Dorm Costs</t>
  </si>
  <si>
    <t>Dorm</t>
  </si>
  <si>
    <t>Cresswell</t>
  </si>
  <si>
    <t>Critz</t>
  </si>
  <si>
    <t>Deavenport Deluxe Double</t>
  </si>
  <si>
    <t>Deavenport Quad Suite</t>
  </si>
  <si>
    <t>Dogwood Deluxe Double</t>
  </si>
  <si>
    <t>Dogwood Quad Suite</t>
  </si>
  <si>
    <t>Griffis Deluxe Double</t>
  </si>
  <si>
    <t>Griffis Standard Double</t>
  </si>
  <si>
    <t>Hathorn (female)</t>
  </si>
  <si>
    <t>Herbert Standard</t>
  </si>
  <si>
    <t>Hull</t>
  </si>
  <si>
    <t>Hurst Deluxe Double</t>
  </si>
  <si>
    <t>Hurst Standard Double</t>
  </si>
  <si>
    <t>Magnolia Deluxe Double</t>
  </si>
  <si>
    <t>Moseley Deluxe Double</t>
  </si>
  <si>
    <t>McKee (male only)</t>
  </si>
  <si>
    <t>Nunnelee Deluxe Double</t>
  </si>
  <si>
    <t>Nunnelee Standard Double</t>
  </si>
  <si>
    <t>Oak Deluxe Double</t>
  </si>
  <si>
    <t>Ruby Deluxe Double</t>
  </si>
  <si>
    <t>Ruby Single Occupancy</t>
  </si>
  <si>
    <t>Sessums (female only)</t>
  </si>
  <si>
    <t>Living at Home (Housing Exemption)</t>
  </si>
  <si>
    <t>Meal Plan</t>
  </si>
  <si>
    <t>Plan</t>
  </si>
  <si>
    <t>Ultimate</t>
  </si>
  <si>
    <t>Gold</t>
  </si>
  <si>
    <t>Silver</t>
  </si>
  <si>
    <t>Greek</t>
  </si>
  <si>
    <t>Residential Pass (Living on Campus)</t>
  </si>
  <si>
    <t>Commuter Pass</t>
  </si>
  <si>
    <t>No Pass</t>
  </si>
  <si>
    <t>Yes</t>
  </si>
  <si>
    <t>No (Don't forget to Opt Out!)</t>
  </si>
  <si>
    <t>Bulldog Bundle Indirect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</si>
</sst>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b/>
      <u/>
      <sz val="12"/>
      <color theme="10"/>
      <name val="Calibri"/>
      <family val="2"/>
      <scheme val="minor"/>
    </font>
    <font>
      <b/>
      <sz val="16"/>
      <color theme="1"/>
      <name val="Calibri"/>
      <family val="2"/>
      <scheme val="minor"/>
    </font>
    <font>
      <b/>
      <u/>
      <sz val="11"/>
      <color theme="1"/>
      <name val="Calibri"/>
      <family val="2"/>
      <scheme val="minor"/>
    </font>
    <font>
      <sz val="8"/>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28">
    <xf numFmtId="0" fontId="0" fillId="0" borderId="0" xfId="0"/>
    <xf numFmtId="0" fontId="2" fillId="0" borderId="0" xfId="0" applyFont="1"/>
    <xf numFmtId="44" fontId="0" fillId="0" borderId="0" xfId="1" applyFont="1"/>
    <xf numFmtId="0" fontId="0" fillId="2" borderId="1" xfId="0" applyFill="1" applyBorder="1"/>
    <xf numFmtId="44" fontId="0" fillId="2" borderId="1" xfId="1" applyFont="1" applyFill="1" applyBorder="1"/>
    <xf numFmtId="44" fontId="2" fillId="0" borderId="0" xfId="1" applyFont="1"/>
    <xf numFmtId="0" fontId="2" fillId="0" borderId="0" xfId="0" applyFont="1" applyAlignment="1">
      <alignment wrapText="1"/>
    </xf>
    <xf numFmtId="44" fontId="2" fillId="3" borderId="1" xfId="0" applyNumberFormat="1" applyFont="1" applyFill="1" applyBorder="1"/>
    <xf numFmtId="0" fontId="0" fillId="0" borderId="0" xfId="0" applyAlignment="1">
      <alignment horizontal="left" wrapText="1"/>
    </xf>
    <xf numFmtId="0" fontId="5" fillId="0" borderId="0" xfId="2" applyFont="1" applyAlignment="1"/>
    <xf numFmtId="44" fontId="0" fillId="0" borderId="0" xfId="0" applyNumberFormat="1"/>
    <xf numFmtId="44" fontId="2" fillId="0" borderId="0" xfId="0" applyNumberFormat="1" applyFont="1"/>
    <xf numFmtId="0" fontId="7" fillId="0" borderId="0" xfId="0" applyFont="1" applyAlignment="1">
      <alignment wrapText="1"/>
    </xf>
    <xf numFmtId="44" fontId="2" fillId="0" borderId="1" xfId="0" applyNumberFormat="1" applyFont="1" applyBorder="1"/>
    <xf numFmtId="0" fontId="3" fillId="0" borderId="0" xfId="2"/>
    <xf numFmtId="0" fontId="3" fillId="0" borderId="0" xfId="2" applyAlignment="1">
      <alignment horizontal="center"/>
    </xf>
    <xf numFmtId="0" fontId="5" fillId="0" borderId="0" xfId="2" applyFont="1" applyFill="1" applyAlignment="1"/>
    <xf numFmtId="9" fontId="0" fillId="0" borderId="0" xfId="0" applyNumberFormat="1"/>
    <xf numFmtId="0" fontId="0" fillId="0" borderId="0" xfId="0" applyAlignment="1">
      <alignment horizontal="left" wrapText="1"/>
    </xf>
    <xf numFmtId="0" fontId="3" fillId="0" borderId="0" xfId="2" applyAlignment="1">
      <alignment horizontal="center"/>
    </xf>
    <xf numFmtId="0" fontId="6" fillId="0" borderId="0" xfId="0" applyFont="1" applyAlignment="1">
      <alignment horizontal="center" vertical="center" wrapText="1"/>
    </xf>
    <xf numFmtId="0" fontId="2" fillId="0" borderId="0" xfId="0" applyFont="1" applyAlignment="1">
      <alignment horizontal="center"/>
    </xf>
    <xf numFmtId="0" fontId="7" fillId="0" borderId="0" xfId="0" applyFont="1" applyAlignment="1">
      <alignment horizontal="left"/>
    </xf>
    <xf numFmtId="0" fontId="3" fillId="0" borderId="0" xfId="2" applyAlignment="1">
      <alignment horizontal="center" wrapText="1"/>
    </xf>
    <xf numFmtId="0" fontId="3" fillId="0" borderId="0" xfId="2" applyAlignment="1">
      <alignment horizontal="center" vertical="top"/>
    </xf>
    <xf numFmtId="0" fontId="3" fillId="0" borderId="0" xfId="2" applyAlignment="1">
      <alignment horizontal="center" vertical="top" wrapText="1"/>
    </xf>
    <xf numFmtId="0" fontId="5" fillId="0" borderId="0" xfId="2" applyFont="1" applyAlignment="1">
      <alignment horizontal="center"/>
    </xf>
    <xf numFmtId="0" fontId="4" fillId="0" borderId="0" xfId="0" applyFont="1" applyAlignment="1">
      <alignment horizontal="center"/>
    </xf>
  </cellXfs>
  <cellStyles count="3">
    <cellStyle name="Currency" xfId="1" builtinId="4"/>
    <cellStyle name="Hyperlink" xfId="2" builtinId="8"/>
    <cellStyle name="Normal" xfId="0" builtinId="0"/>
  </cellStyles>
  <dxfs count="10">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numFmt numFmtId="34" formatCode="_(&quot;$&quot;* #,##0.00_);_(&quot;$&quot;* \(#,##0.00\);_(&quot;$&quot;* &quot;-&quot;??_);_(@_)"/>
    </dxf>
    <dxf>
      <font>
        <b val="0"/>
        <i val="0"/>
        <strike val="0"/>
        <condense val="0"/>
        <extend val="0"/>
        <outline val="0"/>
        <shadow val="0"/>
        <u/>
        <vertAlign val="baseline"/>
        <sz val="11"/>
        <color rgb="FF0070C0"/>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4" formatCode="_(&quot;$&quot;* #,##0.00_);_(&quot;$&quot;* \(#,##0.00\);_(&quot;$&quot;* &quot;-&quot;??_);_(@_)"/>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3272385-382F-450F-93FA-B9D47DBADBBE}" name="Table2" displayName="Table2" ref="A2:B4" totalsRowShown="0" headerRowDxfId="9">
  <autoFilter ref="A2:B4" xr:uid="{63272385-382F-450F-93FA-B9D47DBADBBE}"/>
  <tableColumns count="2">
    <tableColumn id="1" xr3:uid="{755984C1-1F7A-405F-A072-E1B07A42E8C7}" name="Status"/>
    <tableColumn id="2" xr3:uid="{A6EC0497-40C0-4682-85B7-C49EC0B9D2D8}" name="Tuition" dataDxfId="8" dataCellStyle="Currency">
      <calculatedColumnFormula>7842*2</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62E8223-95CD-46C5-A110-C1A18C41CC77}" name="Table3" displayName="Table3" ref="A8:C31" totalsRowShown="0" headerRowDxfId="7">
  <autoFilter ref="A8:C31" xr:uid="{162E8223-95CD-46C5-A110-C1A18C41CC77}"/>
  <tableColumns count="3">
    <tableColumn id="1" xr3:uid="{AF3C15F5-20D2-4F04-89E9-2C90D9E61EF3}" name="Dorm" dataDxfId="6"/>
    <tableColumn id="4" xr3:uid="{26904448-E45C-4743-8EA1-09CD64491D7D}" name="Yearly" dataDxfId="5" dataCellStyle="Currency">
      <calculatedColumnFormula>#REF!*2</calculatedColumnFormula>
    </tableColumn>
    <tableColumn id="3" xr3:uid="{05C40276-602B-49DD-AC3C-69B97651B3B6}" name="Semester" dataCellStyle="Currency"/>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4CFCFFC-3C83-4B66-8D45-25B2C2E43189}" name="Table4" displayName="Table4" ref="A35:C39" totalsRowShown="0" headerRowDxfId="4">
  <autoFilter ref="A35:C39" xr:uid="{B4CFCFFC-3C83-4B66-8D45-25B2C2E43189}"/>
  <tableColumns count="3">
    <tableColumn id="1" xr3:uid="{2689789D-58E8-42D2-984E-8ECAEF40CFCD}" name="Plan"/>
    <tableColumn id="4" xr3:uid="{13B86456-F951-4698-AE77-8FBF483D3ACA}" name="Yearly" dataCellStyle="Currency">
      <calculatedColumnFormula>Table4[[#This Row],[Semester]]*2</calculatedColumnFormula>
    </tableColumn>
    <tableColumn id="3" xr3:uid="{31D22A65-78C3-4713-B519-4727CBB0DC99}" name="Semester" dataDxfId="3" dataCellStyle="Currency"/>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D180F4C-A219-412C-8476-2F3BCAA0B047}" name="Table42" displayName="Table42" ref="A43:B46" totalsRowShown="0" headerRowDxfId="2">
  <autoFilter ref="A43:B46" xr:uid="{BD180F4C-A219-412C-8476-2F3BCAA0B047}"/>
  <tableColumns count="2">
    <tableColumn id="1" xr3:uid="{EE03A51F-7C0B-4F63-B5E6-0E9C0AFE826D}" name="Plan"/>
    <tableColumn id="4" xr3:uid="{84FB1FD6-BF15-4AF5-9487-C218B1874E86}" name="Yearly" dataCellStyle="Currency">
      <calculatedColumnFormula>#REF!*2</calculatedColumnFormula>
    </tableColumn>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0321915-EF95-4FE9-BB47-A3E33FC4127E}" name="Table428" displayName="Table428" ref="A50:B52" totalsRowShown="0" headerRowDxfId="1">
  <autoFilter ref="A50:B52" xr:uid="{60321915-EF95-4FE9-BB47-A3E33FC4127E}"/>
  <tableColumns count="2">
    <tableColumn id="1" xr3:uid="{9A85E0EA-A51C-45C5-88A2-FF5512BBF75F}" name="Plan"/>
    <tableColumn id="4" xr3:uid="{3F5F42C5-951F-485E-BF49-17FF1BCCC1E0}" name="Yearly" dataCellStyle="Currency">
      <calculatedColumnFormula>#REF!*2</calculatedColumnFormula>
    </tableColumn>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385901A-8D5F-48ED-8472-964875124A87}" name="Table4289" displayName="Table4289" ref="A56:B58" totalsRowShown="0" headerRowDxfId="0">
  <autoFilter ref="A56:B58" xr:uid="{B385901A-8D5F-48ED-8472-964875124A87}"/>
  <tableColumns count="2">
    <tableColumn id="1" xr3:uid="{8BAB2CCF-A3F6-488D-BAEB-95C557A1CB71}" name="Plan"/>
    <tableColumn id="4" xr3:uid="{B8BBB754-FD6F-4A8D-A946-87327E4FB828}" name="Yearly" dataCellStyle="Currency">
      <calculatedColumnFormula>#REF!*2</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arkingservices.msstate.edu/parking/permits" TargetMode="External"/><Relationship Id="rId13" Type="http://schemas.openxmlformats.org/officeDocument/2006/relationships/hyperlink" Target="https://www.admissions.msstate.edu/scholarships/details/external-scholarship" TargetMode="External"/><Relationship Id="rId18" Type="http://schemas.openxmlformats.org/officeDocument/2006/relationships/hyperlink" Target="https://www.msstate.edu/bulldogbundle" TargetMode="External"/><Relationship Id="rId3" Type="http://schemas.openxmlformats.org/officeDocument/2006/relationships/hyperlink" Target="https://www.msstate.edu/bulldogbundle" TargetMode="External"/><Relationship Id="rId21" Type="http://schemas.openxmlformats.org/officeDocument/2006/relationships/hyperlink" Target="https://www.smmc.msstate.edu/" TargetMode="External"/><Relationship Id="rId7" Type="http://schemas.openxmlformats.org/officeDocument/2006/relationships/hyperlink" Target="https://msstatedining.campusdish.com/MealPlans/Category?cat=Freshmen_Meal_Plan_Options_7607&amp;lid=7607" TargetMode="External"/><Relationship Id="rId12" Type="http://schemas.openxmlformats.org/officeDocument/2006/relationships/hyperlink" Target="https://www.admissions.msstate.edu/scholarships" TargetMode="External"/><Relationship Id="rId17" Type="http://schemas.openxmlformats.org/officeDocument/2006/relationships/hyperlink" Target="https://studentaid.gov/understand-aid/types/loans/plus/parent" TargetMode="External"/><Relationship Id="rId2" Type="http://schemas.openxmlformats.org/officeDocument/2006/relationships/hyperlink" Target="https://www.controller.msstate.edu/accountservices/tuition/" TargetMode="External"/><Relationship Id="rId16" Type="http://schemas.openxmlformats.org/officeDocument/2006/relationships/hyperlink" Target="https://www.bulldogbudgets.msstate.edu/" TargetMode="External"/><Relationship Id="rId20" Type="http://schemas.openxmlformats.org/officeDocument/2006/relationships/hyperlink" Target="https://www.housing.msstate.edu/sites/www.housing.msstate.edu/files/2023-04/FRESHMAN%20RESIDENCY%20REQUIREMENT%20POLICY%20-%202023.pdf" TargetMode="External"/><Relationship Id="rId1" Type="http://schemas.openxmlformats.org/officeDocument/2006/relationships/hyperlink" Target="http://www.catalog.msstate.edu/undergraduate/admissionsinformation/legalresidentstatus/" TargetMode="External"/><Relationship Id="rId6" Type="http://schemas.openxmlformats.org/officeDocument/2006/relationships/hyperlink" Target="https://www.housing.msstate.edu/residence-halls/costs/" TargetMode="External"/><Relationship Id="rId11" Type="http://schemas.openxmlformats.org/officeDocument/2006/relationships/hyperlink" Target="https://studentaid.gov/h/apply-for-aid/fafsa" TargetMode="External"/><Relationship Id="rId5" Type="http://schemas.openxmlformats.org/officeDocument/2006/relationships/hyperlink" Target="http://www.catalog.msstate.edu/undergraduate/admissionsinformation/legalresidentstatus/" TargetMode="External"/><Relationship Id="rId15" Type="http://schemas.openxmlformats.org/officeDocument/2006/relationships/hyperlink" Target="https://studentaid.gov/understand-aid/types/loans/subsidized-unsubsidized" TargetMode="External"/><Relationship Id="rId10" Type="http://schemas.openxmlformats.org/officeDocument/2006/relationships/hyperlink" Target="https://www.msfinancialaid.org/" TargetMode="External"/><Relationship Id="rId19" Type="http://schemas.openxmlformats.org/officeDocument/2006/relationships/hyperlink" Target="https://www.controller.msstate.edu/accountservices/tuition/" TargetMode="External"/><Relationship Id="rId4" Type="http://schemas.openxmlformats.org/officeDocument/2006/relationships/hyperlink" Target="https://www.housing.msstate.edu/future-residents/freshmen-residency-requirement/" TargetMode="External"/><Relationship Id="rId9" Type="http://schemas.openxmlformats.org/officeDocument/2006/relationships/hyperlink" Target="https://www.sfa.msstate.edu/" TargetMode="External"/><Relationship Id="rId14" Type="http://schemas.openxmlformats.org/officeDocument/2006/relationships/hyperlink" Target="https://www.admissions.msstate.edu/scholarships/scholarship-details" TargetMode="External"/><Relationship Id="rId22" Type="http://schemas.openxmlformats.org/officeDocument/2006/relationships/hyperlink" Target="https://www.controller.msstate.edu/accountservices/payment/plans"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housing.msstate.edu/halls/hurst-hall/" TargetMode="External"/><Relationship Id="rId18" Type="http://schemas.openxmlformats.org/officeDocument/2006/relationships/hyperlink" Target="https://www.housing.msstate.edu/halls/nunnelee-hall-formerly-north/" TargetMode="External"/><Relationship Id="rId26" Type="http://schemas.openxmlformats.org/officeDocument/2006/relationships/hyperlink" Target="https://www.housing.msstate.edu/housing-options/residence-hall-costs" TargetMode="External"/><Relationship Id="rId21" Type="http://schemas.openxmlformats.org/officeDocument/2006/relationships/hyperlink" Target="https://www.housing.msstate.edu/halls/ruby-hall/" TargetMode="External"/><Relationship Id="rId34" Type="http://schemas.openxmlformats.org/officeDocument/2006/relationships/table" Target="../tables/table2.xml"/><Relationship Id="rId7" Type="http://schemas.openxmlformats.org/officeDocument/2006/relationships/hyperlink" Target="https://www.housing.msstate.edu/halls/griffis-hall/" TargetMode="External"/><Relationship Id="rId12" Type="http://schemas.openxmlformats.org/officeDocument/2006/relationships/hyperlink" Target="https://www.housing.msstate.edu/halls/hurst-hall/" TargetMode="External"/><Relationship Id="rId17" Type="http://schemas.openxmlformats.org/officeDocument/2006/relationships/hyperlink" Target="https://www.housing.msstate.edu/halls/nunnelee-hall-formerly-north/" TargetMode="External"/><Relationship Id="rId25" Type="http://schemas.openxmlformats.org/officeDocument/2006/relationships/hyperlink" Target="https://msstatedining.campusdish.com/MealPlans/Category?cat=Freshmen_Meal_Plan_Options_7607&amp;lid=7607" TargetMode="External"/><Relationship Id="rId33" Type="http://schemas.openxmlformats.org/officeDocument/2006/relationships/table" Target="../tables/table1.xml"/><Relationship Id="rId38" Type="http://schemas.openxmlformats.org/officeDocument/2006/relationships/table" Target="../tables/table6.xml"/><Relationship Id="rId2" Type="http://schemas.openxmlformats.org/officeDocument/2006/relationships/hyperlink" Target="https://www.housing.msstate.edu/halls/critz-hall/" TargetMode="External"/><Relationship Id="rId16" Type="http://schemas.openxmlformats.org/officeDocument/2006/relationships/hyperlink" Target="https://www.housing.msstate.edu/halls/mckee-hall/" TargetMode="External"/><Relationship Id="rId20" Type="http://schemas.openxmlformats.org/officeDocument/2006/relationships/hyperlink" Target="https://www.housing.msstate.edu/halls/ruby-hall/" TargetMode="External"/><Relationship Id="rId29" Type="http://schemas.openxmlformats.org/officeDocument/2006/relationships/hyperlink" Target="https://www.msstate.edu/bulldogbundle" TargetMode="External"/><Relationship Id="rId1" Type="http://schemas.openxmlformats.org/officeDocument/2006/relationships/hyperlink" Target="https://www.housing.msstate.edu/halls/cresswell-hall/" TargetMode="External"/><Relationship Id="rId6" Type="http://schemas.openxmlformats.org/officeDocument/2006/relationships/hyperlink" Target="https://www.housing.msstate.edu/halls/dogwood-hall/" TargetMode="External"/><Relationship Id="rId11" Type="http://schemas.openxmlformats.org/officeDocument/2006/relationships/hyperlink" Target="https://www.housing.msstate.edu/halls/hull-hall/" TargetMode="External"/><Relationship Id="rId24" Type="http://schemas.openxmlformats.org/officeDocument/2006/relationships/hyperlink" Target="https://msstatedining.campusdish.com/MealPlans/Category?cat=Freshmen_Meal_Plan_Options_7607&amp;lid=7607" TargetMode="External"/><Relationship Id="rId32" Type="http://schemas.openxmlformats.org/officeDocument/2006/relationships/printerSettings" Target="../printerSettings/printerSettings1.bin"/><Relationship Id="rId37" Type="http://schemas.openxmlformats.org/officeDocument/2006/relationships/table" Target="../tables/table5.xml"/><Relationship Id="rId5" Type="http://schemas.openxmlformats.org/officeDocument/2006/relationships/hyperlink" Target="https://www.housing.msstate.edu/halls/dogwood-hall/" TargetMode="External"/><Relationship Id="rId15" Type="http://schemas.openxmlformats.org/officeDocument/2006/relationships/hyperlink" Target="https://www.housing.msstate.edu/halls/moseley-hall/" TargetMode="External"/><Relationship Id="rId23" Type="http://schemas.openxmlformats.org/officeDocument/2006/relationships/hyperlink" Target="https://www.housing.msstate.edu/future-residents/freshmen-residency-requirement/" TargetMode="External"/><Relationship Id="rId28" Type="http://schemas.openxmlformats.org/officeDocument/2006/relationships/hyperlink" Target="https://msstatedining.campusdish.com/MealPlans/Category?cat=Freshmen_Meal_Plan_Options_7607&amp;lid=7607" TargetMode="External"/><Relationship Id="rId36" Type="http://schemas.openxmlformats.org/officeDocument/2006/relationships/table" Target="../tables/table4.xml"/><Relationship Id="rId10" Type="http://schemas.openxmlformats.org/officeDocument/2006/relationships/hyperlink" Target="https://www.housing.msstate.edu/halls/herbert-hall/" TargetMode="External"/><Relationship Id="rId19" Type="http://schemas.openxmlformats.org/officeDocument/2006/relationships/hyperlink" Target="https://www.housing.msstate.edu/halls/oak-hall/" TargetMode="External"/><Relationship Id="rId31" Type="http://schemas.openxmlformats.org/officeDocument/2006/relationships/hyperlink" Target="https://www.msstate.edu/bulldogbundle" TargetMode="External"/><Relationship Id="rId4" Type="http://schemas.openxmlformats.org/officeDocument/2006/relationships/hyperlink" Target="https://www.housing.msstate.edu/halls/deavenport-hall" TargetMode="External"/><Relationship Id="rId9" Type="http://schemas.openxmlformats.org/officeDocument/2006/relationships/hyperlink" Target="https://www.housing.msstate.edu/halls/hathorn-hall/" TargetMode="External"/><Relationship Id="rId14" Type="http://schemas.openxmlformats.org/officeDocument/2006/relationships/hyperlink" Target="https://www.housing.msstate.edu/halls/magnolia-hall/" TargetMode="External"/><Relationship Id="rId22" Type="http://schemas.openxmlformats.org/officeDocument/2006/relationships/hyperlink" Target="https://www.housing.msstate.edu/halls/sessums-hall/" TargetMode="External"/><Relationship Id="rId27" Type="http://schemas.openxmlformats.org/officeDocument/2006/relationships/hyperlink" Target="https://www.parkingservices.msstate.edu/parking/permits" TargetMode="External"/><Relationship Id="rId30" Type="http://schemas.openxmlformats.org/officeDocument/2006/relationships/hyperlink" Target="https://msstatedining.campusdish.com/MealPlans/Category?cat=Freshmen_Meal_Plan_Options_7607&amp;lid=7607" TargetMode="External"/><Relationship Id="rId35" Type="http://schemas.openxmlformats.org/officeDocument/2006/relationships/table" Target="../tables/table3.xml"/><Relationship Id="rId8" Type="http://schemas.openxmlformats.org/officeDocument/2006/relationships/hyperlink" Target="https://www.housing.msstate.edu/halls/griffis-hall/" TargetMode="External"/><Relationship Id="rId3" Type="http://schemas.openxmlformats.org/officeDocument/2006/relationships/hyperlink" Target="https://www.housing.msstate.edu/halls/deavenport-ha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824C7-9A94-4A99-B39F-E9B7D1468FE1}">
  <dimension ref="A1:K52"/>
  <sheetViews>
    <sheetView tabSelected="1" workbookViewId="0">
      <selection activeCell="M27" sqref="M27"/>
    </sheetView>
  </sheetViews>
  <sheetFormatPr defaultRowHeight="15"/>
  <cols>
    <col min="1" max="1" width="33.5703125" customWidth="1"/>
    <col min="2" max="2" width="33.85546875" customWidth="1"/>
    <col min="3" max="3" width="21.85546875" customWidth="1"/>
  </cols>
  <sheetData>
    <row r="1" spans="1:11" ht="20.25" customHeight="1">
      <c r="A1" s="20" t="s">
        <v>0</v>
      </c>
      <c r="B1" s="20"/>
      <c r="C1" s="20"/>
    </row>
    <row r="2" spans="1:11" ht="20.25" customHeight="1">
      <c r="A2" s="20"/>
      <c r="B2" s="20"/>
      <c r="C2" s="20"/>
    </row>
    <row r="3" spans="1:11">
      <c r="A3" s="22" t="s">
        <v>1</v>
      </c>
      <c r="B3" s="22"/>
      <c r="F3" s="21" t="s">
        <v>2</v>
      </c>
      <c r="G3" s="21"/>
      <c r="H3" s="21"/>
      <c r="I3" s="21"/>
      <c r="J3" s="21"/>
      <c r="K3" s="21"/>
    </row>
    <row r="4" spans="1:11" ht="15" customHeight="1">
      <c r="A4" s="14" t="s">
        <v>3</v>
      </c>
      <c r="B4" s="3"/>
      <c r="F4" s="18" t="s">
        <v>4</v>
      </c>
      <c r="G4" s="18"/>
      <c r="H4" s="18"/>
      <c r="I4" s="18"/>
      <c r="J4" s="18"/>
      <c r="K4" s="19" t="s">
        <v>5</v>
      </c>
    </row>
    <row r="5" spans="1:11">
      <c r="A5" s="14" t="s">
        <v>6</v>
      </c>
      <c r="B5" s="3"/>
      <c r="F5" s="18"/>
      <c r="G5" s="18"/>
      <c r="H5" s="18"/>
      <c r="I5" s="18"/>
      <c r="J5" s="18"/>
      <c r="K5" s="19"/>
    </row>
    <row r="6" spans="1:11">
      <c r="A6" s="14" t="s">
        <v>7</v>
      </c>
      <c r="B6" s="3"/>
      <c r="F6" s="18"/>
      <c r="G6" s="18"/>
      <c r="H6" s="18"/>
      <c r="I6" s="18"/>
      <c r="J6" s="18"/>
      <c r="K6" s="19"/>
    </row>
    <row r="7" spans="1:11">
      <c r="A7" s="14" t="s">
        <v>8</v>
      </c>
      <c r="B7" s="3"/>
      <c r="F7" s="8"/>
      <c r="G7" s="8"/>
      <c r="H7" s="8"/>
      <c r="I7" s="8"/>
      <c r="J7" s="8"/>
      <c r="K7" s="15"/>
    </row>
    <row r="8" spans="1:11" ht="15" customHeight="1">
      <c r="A8" s="14" t="s">
        <v>9</v>
      </c>
      <c r="B8" s="3"/>
      <c r="F8" s="18" t="s">
        <v>10</v>
      </c>
      <c r="G8" s="18"/>
      <c r="H8" s="18"/>
      <c r="I8" s="18"/>
      <c r="J8" s="18"/>
      <c r="K8" s="19" t="s">
        <v>5</v>
      </c>
    </row>
    <row r="9" spans="1:11">
      <c r="A9" t="s">
        <v>11</v>
      </c>
      <c r="B9" s="3">
        <v>12</v>
      </c>
      <c r="F9" s="18"/>
      <c r="G9" s="18"/>
      <c r="H9" s="18"/>
      <c r="I9" s="18"/>
      <c r="J9" s="18"/>
      <c r="K9" s="19"/>
    </row>
    <row r="10" spans="1:11">
      <c r="A10" t="s">
        <v>12</v>
      </c>
      <c r="B10" s="3">
        <v>12</v>
      </c>
      <c r="F10" s="18"/>
      <c r="G10" s="18"/>
      <c r="H10" s="18"/>
      <c r="I10" s="18"/>
      <c r="J10" s="18"/>
      <c r="K10" s="19"/>
    </row>
    <row r="11" spans="1:11">
      <c r="F11" s="18"/>
      <c r="G11" s="18"/>
      <c r="H11" s="18"/>
      <c r="I11" s="18"/>
      <c r="J11" s="18"/>
      <c r="K11" s="19"/>
    </row>
    <row r="12" spans="1:11">
      <c r="A12" s="21" t="s">
        <v>13</v>
      </c>
      <c r="B12" s="21"/>
      <c r="F12" s="18"/>
      <c r="G12" s="18"/>
      <c r="H12" s="18"/>
      <c r="I12" s="18"/>
      <c r="J12" s="18"/>
      <c r="K12" s="19"/>
    </row>
    <row r="13" spans="1:11" ht="15" customHeight="1">
      <c r="A13" s="1" t="s">
        <v>14</v>
      </c>
      <c r="B13" s="1" t="s">
        <v>15</v>
      </c>
      <c r="C13" s="1" t="s">
        <v>16</v>
      </c>
      <c r="F13" s="18"/>
      <c r="G13" s="18"/>
      <c r="H13" s="18"/>
      <c r="I13" s="18"/>
      <c r="J13" s="18"/>
      <c r="K13" s="19"/>
    </row>
    <row r="14" spans="1:11">
      <c r="A14" t="s">
        <v>17</v>
      </c>
      <c r="B14" s="2" t="e">
        <f>_xlfn.XLOOKUP(B4,Table2[Status],Table2[Tuition])</f>
        <v>#N/A</v>
      </c>
      <c r="C14" s="10" t="e">
        <f>B14/2</f>
        <v>#N/A</v>
      </c>
    </row>
    <row r="15" spans="1:11">
      <c r="A15" s="14" t="s">
        <v>18</v>
      </c>
      <c r="B15" s="2">
        <v>150</v>
      </c>
      <c r="C15" s="10">
        <f t="shared" ref="C15:C18" si="0">B15/2</f>
        <v>75</v>
      </c>
      <c r="F15" s="18" t="s">
        <v>19</v>
      </c>
      <c r="G15" s="18"/>
      <c r="H15" s="18"/>
      <c r="I15" s="18"/>
      <c r="J15" s="18"/>
      <c r="K15" s="19" t="s">
        <v>5</v>
      </c>
    </row>
    <row r="16" spans="1:11">
      <c r="A16" t="s">
        <v>6</v>
      </c>
      <c r="B16" s="2" t="e">
        <f>_xlfn.XLOOKUP(B5,Table3[Dorm],Table3[Yearly])</f>
        <v>#N/A</v>
      </c>
      <c r="C16" s="10" t="e">
        <f t="shared" si="0"/>
        <v>#N/A</v>
      </c>
      <c r="F16" s="18"/>
      <c r="G16" s="18"/>
      <c r="H16" s="18"/>
      <c r="I16" s="18"/>
      <c r="J16" s="18"/>
      <c r="K16" s="19"/>
    </row>
    <row r="17" spans="1:11">
      <c r="A17" t="s">
        <v>7</v>
      </c>
      <c r="B17" s="2" t="e">
        <f>_xlfn.XLOOKUP(Calculator!B6,Table4[Plan],Table4[Yearly])</f>
        <v>#N/A</v>
      </c>
      <c r="C17" s="10" t="e">
        <f t="shared" si="0"/>
        <v>#N/A</v>
      </c>
      <c r="F17" s="18"/>
      <c r="G17" s="18"/>
      <c r="H17" s="18"/>
      <c r="I17" s="18"/>
      <c r="J17" s="18"/>
      <c r="K17" s="19"/>
    </row>
    <row r="18" spans="1:11">
      <c r="A18" t="s">
        <v>20</v>
      </c>
      <c r="B18" s="2" t="e">
        <f>_xlfn.XLOOKUP(Calculator!B7,Table42[Plan],Table42[Yearly])</f>
        <v>#N/A</v>
      </c>
      <c r="C18" s="10" t="e">
        <f t="shared" si="0"/>
        <v>#N/A</v>
      </c>
      <c r="D18" s="10"/>
      <c r="F18" s="18"/>
      <c r="G18" s="18"/>
      <c r="H18" s="18"/>
      <c r="I18" s="18"/>
      <c r="J18" s="18"/>
      <c r="K18" s="19"/>
    </row>
    <row r="19" spans="1:11">
      <c r="A19" t="s">
        <v>21</v>
      </c>
      <c r="B19" s="2" t="e">
        <f>_xlfn.XLOOKUP(B8,Table428[Plan],Table428[Yearly])</f>
        <v>#N/A</v>
      </c>
      <c r="C19" s="10" t="e">
        <f>B19/2</f>
        <v>#N/A</v>
      </c>
      <c r="F19" s="8"/>
      <c r="G19" s="8"/>
      <c r="H19" s="8"/>
      <c r="I19" s="8"/>
      <c r="J19" s="8"/>
      <c r="K19" s="15"/>
    </row>
    <row r="20" spans="1:11" ht="15" customHeight="1">
      <c r="A20" s="1" t="s">
        <v>22</v>
      </c>
      <c r="B20" s="5" t="e">
        <f>SUM(B14:B19)</f>
        <v>#N/A</v>
      </c>
      <c r="C20" s="11" t="e">
        <f>B20/2</f>
        <v>#N/A</v>
      </c>
      <c r="F20" s="18" t="s">
        <v>23</v>
      </c>
      <c r="G20" s="18"/>
      <c r="H20" s="18"/>
      <c r="I20" s="18"/>
      <c r="J20" s="18"/>
      <c r="K20" s="19" t="s">
        <v>5</v>
      </c>
    </row>
    <row r="21" spans="1:11">
      <c r="B21" s="2"/>
      <c r="F21" s="18"/>
      <c r="G21" s="18"/>
      <c r="H21" s="18"/>
      <c r="I21" s="18"/>
      <c r="J21" s="18"/>
      <c r="K21" s="19"/>
    </row>
    <row r="22" spans="1:11" ht="30">
      <c r="A22" s="12" t="s">
        <v>24</v>
      </c>
      <c r="B22" s="1" t="s">
        <v>15</v>
      </c>
      <c r="C22" s="1" t="s">
        <v>16</v>
      </c>
      <c r="F22" s="18"/>
      <c r="G22" s="18"/>
      <c r="H22" s="18"/>
      <c r="I22" s="18"/>
      <c r="J22" s="18"/>
      <c r="K22" s="19"/>
    </row>
    <row r="23" spans="1:11">
      <c r="A23" t="s">
        <v>25</v>
      </c>
      <c r="B23" s="4"/>
      <c r="C23" s="10">
        <f>B23/2</f>
        <v>0</v>
      </c>
      <c r="F23" s="18"/>
      <c r="G23" s="18"/>
      <c r="H23" s="18"/>
      <c r="I23" s="18"/>
      <c r="J23" s="18"/>
      <c r="K23" s="19"/>
    </row>
    <row r="24" spans="1:11">
      <c r="A24" t="s">
        <v>26</v>
      </c>
      <c r="B24" s="4"/>
      <c r="C24" s="10">
        <f t="shared" ref="C24:C27" si="1">B24/2</f>
        <v>0</v>
      </c>
      <c r="F24" s="18"/>
      <c r="G24" s="18"/>
      <c r="H24" s="18"/>
      <c r="I24" s="18"/>
      <c r="J24" s="18"/>
      <c r="K24" s="19"/>
    </row>
    <row r="25" spans="1:11">
      <c r="A25" t="s">
        <v>27</v>
      </c>
      <c r="B25" s="4"/>
      <c r="C25" s="10">
        <f t="shared" si="1"/>
        <v>0</v>
      </c>
      <c r="F25" s="8"/>
      <c r="G25" s="8"/>
      <c r="H25" s="8"/>
      <c r="I25" s="8"/>
      <c r="J25" s="8"/>
      <c r="K25" s="15"/>
    </row>
    <row r="26" spans="1:11" ht="15" customHeight="1">
      <c r="A26" t="s">
        <v>28</v>
      </c>
      <c r="B26" s="4"/>
      <c r="C26" s="10">
        <f t="shared" si="1"/>
        <v>0</v>
      </c>
      <c r="F26" s="18" t="s">
        <v>29</v>
      </c>
      <c r="G26" s="18"/>
      <c r="H26" s="18"/>
      <c r="I26" s="18"/>
      <c r="J26" s="18"/>
      <c r="K26" s="19" t="s">
        <v>5</v>
      </c>
    </row>
    <row r="27" spans="1:11">
      <c r="A27" s="1" t="s">
        <v>30</v>
      </c>
      <c r="B27" s="5">
        <f>SUM(B23:B26)</f>
        <v>0</v>
      </c>
      <c r="C27" s="11">
        <f t="shared" si="1"/>
        <v>0</v>
      </c>
      <c r="F27" s="18"/>
      <c r="G27" s="18"/>
      <c r="H27" s="18"/>
      <c r="I27" s="18"/>
      <c r="J27" s="18"/>
      <c r="K27" s="19"/>
    </row>
    <row r="28" spans="1:11">
      <c r="F28" s="8"/>
      <c r="G28" s="8"/>
      <c r="H28" s="8"/>
      <c r="I28" s="8"/>
      <c r="J28" s="8"/>
      <c r="K28" s="15"/>
    </row>
    <row r="29" spans="1:11">
      <c r="A29" s="6" t="s">
        <v>31</v>
      </c>
      <c r="B29" s="7" t="e">
        <f>B20-B27</f>
        <v>#N/A</v>
      </c>
      <c r="C29" s="13" t="e">
        <f>B29/2</f>
        <v>#N/A</v>
      </c>
      <c r="F29" s="18" t="s">
        <v>32</v>
      </c>
      <c r="G29" s="18"/>
      <c r="H29" s="18"/>
      <c r="I29" s="18"/>
      <c r="J29" s="18"/>
      <c r="K29" s="19" t="s">
        <v>5</v>
      </c>
    </row>
    <row r="30" spans="1:11" ht="15" customHeight="1">
      <c r="F30" s="18"/>
      <c r="G30" s="18"/>
      <c r="H30" s="18"/>
      <c r="I30" s="18"/>
      <c r="J30" s="18"/>
      <c r="K30" s="19"/>
    </row>
    <row r="31" spans="1:11" ht="15" customHeight="1">
      <c r="A31" s="18" t="s">
        <v>33</v>
      </c>
      <c r="B31" s="18"/>
      <c r="C31" s="18"/>
      <c r="F31" s="18"/>
      <c r="G31" s="18"/>
      <c r="H31" s="18"/>
      <c r="I31" s="18"/>
      <c r="J31" s="18"/>
      <c r="K31" s="19"/>
    </row>
    <row r="32" spans="1:11">
      <c r="A32" s="18"/>
      <c r="B32" s="18"/>
      <c r="C32" s="18"/>
      <c r="F32" s="18"/>
      <c r="G32" s="18"/>
      <c r="H32" s="18"/>
      <c r="I32" s="18"/>
      <c r="J32" s="18"/>
      <c r="K32" s="19"/>
    </row>
    <row r="33" spans="1:11">
      <c r="A33" s="18"/>
      <c r="B33" s="18"/>
      <c r="C33" s="18"/>
    </row>
    <row r="34" spans="1:11" ht="15" customHeight="1">
      <c r="A34" s="18"/>
      <c r="B34" s="18"/>
      <c r="C34" s="18"/>
      <c r="F34" s="18" t="s">
        <v>34</v>
      </c>
      <c r="G34" s="18"/>
      <c r="H34" s="18"/>
      <c r="I34" s="18"/>
      <c r="J34" s="18"/>
      <c r="K34" s="24" t="s">
        <v>35</v>
      </c>
    </row>
    <row r="35" spans="1:11">
      <c r="F35" s="18"/>
      <c r="G35" s="18"/>
      <c r="H35" s="18"/>
      <c r="I35" s="18"/>
      <c r="J35" s="18"/>
      <c r="K35" s="24"/>
    </row>
    <row r="36" spans="1:11" ht="15" customHeight="1">
      <c r="A36" s="18" t="s">
        <v>36</v>
      </c>
      <c r="B36" s="18"/>
      <c r="C36" s="18"/>
      <c r="F36" s="18"/>
      <c r="G36" s="18"/>
      <c r="H36" s="18"/>
      <c r="I36" s="18"/>
      <c r="J36" s="18"/>
      <c r="K36" s="23" t="s">
        <v>37</v>
      </c>
    </row>
    <row r="37" spans="1:11">
      <c r="A37" s="8"/>
      <c r="B37" s="8"/>
      <c r="F37" s="18"/>
      <c r="G37" s="18"/>
      <c r="H37" s="18"/>
      <c r="I37" s="18"/>
      <c r="J37" s="18"/>
      <c r="K37" s="23"/>
    </row>
    <row r="38" spans="1:11">
      <c r="A38" s="18" t="s">
        <v>38</v>
      </c>
      <c r="B38" s="18"/>
      <c r="C38" s="18"/>
      <c r="F38" s="18"/>
      <c r="G38" s="18"/>
      <c r="H38" s="18"/>
      <c r="I38" s="18"/>
      <c r="J38" s="18"/>
      <c r="K38" s="19" t="s">
        <v>5</v>
      </c>
    </row>
    <row r="39" spans="1:11" ht="30" customHeight="1">
      <c r="A39" s="18"/>
      <c r="B39" s="18"/>
      <c r="C39" s="18"/>
      <c r="F39" s="18"/>
      <c r="G39" s="18"/>
      <c r="H39" s="18"/>
      <c r="I39" s="18"/>
      <c r="J39" s="18"/>
      <c r="K39" s="19"/>
    </row>
    <row r="41" spans="1:11" ht="15" customHeight="1">
      <c r="A41" s="6" t="s">
        <v>39</v>
      </c>
      <c r="B41" s="1" t="s">
        <v>15</v>
      </c>
      <c r="C41" s="1" t="s">
        <v>16</v>
      </c>
      <c r="F41" s="18" t="s">
        <v>40</v>
      </c>
      <c r="G41" s="18"/>
      <c r="H41" s="18"/>
      <c r="I41" s="18"/>
      <c r="J41" s="18"/>
      <c r="K41" s="19" t="s">
        <v>41</v>
      </c>
    </row>
    <row r="42" spans="1:11" ht="15" customHeight="1">
      <c r="A42" t="s">
        <v>42</v>
      </c>
      <c r="B42" s="2" t="e">
        <f>_xlfn.XLOOKUP(B8,Table4289[Plan],Table4289[Yearly])</f>
        <v>#N/A</v>
      </c>
      <c r="C42" s="2" t="e">
        <f>B42/2</f>
        <v>#N/A</v>
      </c>
      <c r="F42" s="18"/>
      <c r="G42" s="18"/>
      <c r="H42" s="18"/>
      <c r="I42" s="18"/>
      <c r="J42" s="18"/>
      <c r="K42" s="19"/>
    </row>
    <row r="43" spans="1:11">
      <c r="A43" t="s">
        <v>43</v>
      </c>
      <c r="B43" s="2">
        <v>3338</v>
      </c>
      <c r="C43" s="10">
        <f t="shared" ref="C43:C44" si="2">B43/2</f>
        <v>1669</v>
      </c>
      <c r="F43" s="18"/>
      <c r="G43" s="18"/>
      <c r="H43" s="18"/>
      <c r="I43" s="18"/>
      <c r="J43" s="18"/>
      <c r="K43" s="19" t="s">
        <v>44</v>
      </c>
    </row>
    <row r="44" spans="1:11">
      <c r="A44" t="s">
        <v>45</v>
      </c>
      <c r="B44" s="2">
        <v>2808</v>
      </c>
      <c r="C44" s="10">
        <f t="shared" si="2"/>
        <v>1404</v>
      </c>
      <c r="F44" s="18"/>
      <c r="G44" s="18"/>
      <c r="H44" s="18"/>
      <c r="I44" s="18"/>
      <c r="J44" s="18"/>
      <c r="K44" s="19"/>
    </row>
    <row r="45" spans="1:11" ht="15" customHeight="1">
      <c r="A45" s="1" t="s">
        <v>46</v>
      </c>
      <c r="B45" s="5" t="e">
        <f>SUM(B42:B44)</f>
        <v>#N/A</v>
      </c>
      <c r="C45" s="11" t="e">
        <f>B45/2</f>
        <v>#N/A</v>
      </c>
      <c r="F45" s="18"/>
      <c r="G45" s="18"/>
      <c r="H45" s="18"/>
      <c r="I45" s="18"/>
      <c r="J45" s="18"/>
      <c r="K45" s="19" t="s">
        <v>5</v>
      </c>
    </row>
    <row r="46" spans="1:11" ht="15" customHeight="1">
      <c r="F46" s="18"/>
      <c r="G46" s="18"/>
      <c r="H46" s="18"/>
      <c r="I46" s="18"/>
      <c r="J46" s="18"/>
      <c r="K46" s="19"/>
    </row>
    <row r="48" spans="1:11">
      <c r="F48" s="18" t="s">
        <v>47</v>
      </c>
      <c r="G48" s="18"/>
      <c r="H48" s="18"/>
      <c r="I48" s="18"/>
      <c r="J48" s="18"/>
      <c r="K48" s="25" t="s">
        <v>48</v>
      </c>
    </row>
    <row r="49" spans="6:11">
      <c r="F49" s="18"/>
      <c r="G49" s="18"/>
      <c r="H49" s="18"/>
      <c r="I49" s="18"/>
      <c r="J49" s="18"/>
      <c r="K49" s="25"/>
    </row>
    <row r="50" spans="6:11">
      <c r="F50" s="18"/>
      <c r="G50" s="18"/>
      <c r="H50" s="18"/>
      <c r="I50" s="18"/>
      <c r="J50" s="18"/>
      <c r="K50" s="23" t="s">
        <v>49</v>
      </c>
    </row>
    <row r="51" spans="6:11">
      <c r="F51" s="18"/>
      <c r="G51" s="18"/>
      <c r="H51" s="18"/>
      <c r="I51" s="18"/>
      <c r="J51" s="18"/>
      <c r="K51" s="23"/>
    </row>
    <row r="52" spans="6:11">
      <c r="F52" s="18"/>
      <c r="G52" s="18"/>
      <c r="H52" s="18"/>
      <c r="I52" s="18"/>
      <c r="J52" s="18"/>
      <c r="K52" s="23"/>
    </row>
  </sheetData>
  <mergeCells count="30">
    <mergeCell ref="K50:K52"/>
    <mergeCell ref="K48:K49"/>
    <mergeCell ref="A36:C36"/>
    <mergeCell ref="A38:C39"/>
    <mergeCell ref="F48:J52"/>
    <mergeCell ref="F41:J46"/>
    <mergeCell ref="K45:K46"/>
    <mergeCell ref="K43:K44"/>
    <mergeCell ref="K41:K42"/>
    <mergeCell ref="A31:C34"/>
    <mergeCell ref="F20:J24"/>
    <mergeCell ref="K20:K24"/>
    <mergeCell ref="K36:K37"/>
    <mergeCell ref="K34:K35"/>
    <mergeCell ref="A1:C2"/>
    <mergeCell ref="F15:J18"/>
    <mergeCell ref="K15:K18"/>
    <mergeCell ref="F8:J13"/>
    <mergeCell ref="K8:K13"/>
    <mergeCell ref="F4:J6"/>
    <mergeCell ref="F3:K3"/>
    <mergeCell ref="K4:K6"/>
    <mergeCell ref="A3:B3"/>
    <mergeCell ref="A12:B12"/>
    <mergeCell ref="F29:J32"/>
    <mergeCell ref="K29:K32"/>
    <mergeCell ref="F34:J39"/>
    <mergeCell ref="K38:K39"/>
    <mergeCell ref="F26:J27"/>
    <mergeCell ref="K26:K27"/>
  </mergeCells>
  <hyperlinks>
    <hyperlink ref="K4" r:id="rId1" xr:uid="{EA21D18C-2DE4-4902-97C8-761170735D81}"/>
    <hyperlink ref="K15" r:id="rId2" xr:uid="{97B5380C-3FA5-4138-9B51-5D26ACAF0C05}"/>
    <hyperlink ref="K29" r:id="rId3" xr:uid="{3562DA11-39CF-44C5-B92C-8CFE052E3AAB}"/>
    <hyperlink ref="K8" r:id="rId4" xr:uid="{88D8A0B6-96F8-4A30-ADC6-4FCE94136B50}"/>
    <hyperlink ref="A4" r:id="rId5" xr:uid="{670BB69B-D6AE-44A1-950E-D740E371BC6C}"/>
    <hyperlink ref="A5" r:id="rId6" xr:uid="{73A9FE8A-D2B8-43E1-9B75-263A92D445B9}"/>
    <hyperlink ref="A6" r:id="rId7" xr:uid="{66C37244-AAE2-4563-8075-DD804458EDFF}"/>
    <hyperlink ref="A7" r:id="rId8" xr:uid="{210C75DA-DFDB-4BF9-A969-1D3E3FDF1364}"/>
    <hyperlink ref="K38" r:id="rId9" xr:uid="{BF749CC5-55AF-4C88-8798-CB85A95B85DE}"/>
    <hyperlink ref="K36" r:id="rId10" xr:uid="{F024F937-B0EB-44F4-AA3B-19855E1EF5E1}"/>
    <hyperlink ref="K34" r:id="rId11" xr:uid="{56F03B62-E44E-4F1A-8E34-1BFA780BA004}"/>
    <hyperlink ref="K45" r:id="rId12" xr:uid="{132167CA-D0FC-449E-97BA-0617106695E5}"/>
    <hyperlink ref="K43" r:id="rId13" xr:uid="{2057A02F-AC97-48D6-AB79-A21F8DA69B70}"/>
    <hyperlink ref="K41" r:id="rId14" xr:uid="{BE254BF8-E3A1-47B6-A35C-FF5DD6294D90}"/>
    <hyperlink ref="K50" r:id="rId15" xr:uid="{50FCA7E5-0942-4BF1-A1F1-C6F7C2604A85}"/>
    <hyperlink ref="K20" r:id="rId16" xr:uid="{65D44775-4FFC-4945-8075-7AF2136228A7}"/>
    <hyperlink ref="K48" r:id="rId17" xr:uid="{FF704FF9-ED8E-4C3F-BE97-39030570647C}"/>
    <hyperlink ref="A8" r:id="rId18" xr:uid="{D829F8A2-994A-4C1D-998A-54E85C851BD6}"/>
    <hyperlink ref="A15" r:id="rId19" xr:uid="{49D09211-FC83-4292-A7D2-9C6214EFBEE7}"/>
    <hyperlink ref="K8:K13" r:id="rId20" display="Link" xr:uid="{E3202C9B-028A-4B20-9617-7645864FA70D}"/>
    <hyperlink ref="K20:K24" r:id="rId21" display="Link" xr:uid="{D83E400A-CAE8-4705-9B7D-85C0A90BA256}"/>
    <hyperlink ref="K26:K27" r:id="rId22" display="Link" xr:uid="{F4960459-CF56-431C-B0BB-833043D63A39}"/>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Invalid Entry!" error="Please choose from one of the drop down options" promptTitle="Residence" prompt="Please choose a residence status for the student." xr:uid="{CA3B4F04-9FE0-4703-8F36-CCEED61E4D62}">
          <x14:formula1>
            <xm:f>'Please Ignore - Data Only'!$A$3:$A$4</xm:f>
          </x14:formula1>
          <xm:sqref>B4</xm:sqref>
        </x14:dataValidation>
        <x14:dataValidation type="list" allowBlank="1" showInputMessage="1" showErrorMessage="1" errorTitle="Invalid Entry!" error="Please choose from one of the drop down options" promptTitle="Meal Plan" prompt="Please choose a meal plan for the student." xr:uid="{0DCBC3B8-7B90-4B34-895A-15C49498F7BF}">
          <x14:formula1>
            <xm:f>'Please Ignore - Data Only'!$A$36:$A$39</xm:f>
          </x14:formula1>
          <xm:sqref>B6</xm:sqref>
        </x14:dataValidation>
        <x14:dataValidation type="list" allowBlank="1" showInputMessage="1" showErrorMessage="1" errorTitle="Invalid Entry!" error="Please choose from one of the drop down options" promptTitle="Dorm" prompt="Please choose a dorm for the student." xr:uid="{A1B5EEA2-997D-4C18-A56D-E970D333AA1C}">
          <x14:formula1>
            <xm:f>'Please Ignore - Data Only'!$A$9:$A$31</xm:f>
          </x14:formula1>
          <xm:sqref>B5</xm:sqref>
        </x14:dataValidation>
        <x14:dataValidation type="list" allowBlank="1" showInputMessage="1" showErrorMessage="1" errorTitle="Invalid Entry!" error="Please choose from one of the drop down options" promptTitle="Parking Pass" prompt="Please choose a parking pass for the student. Parking passes are required to park a vehicle on campus." xr:uid="{C5895CAD-CA27-4CA1-981A-9663062CE8AF}">
          <x14:formula1>
            <xm:f>'Please Ignore - Data Only'!$A$44:$A$46</xm:f>
          </x14:formula1>
          <xm:sqref>B7</xm:sqref>
        </x14:dataValidation>
        <x14:dataValidation type="list" allowBlank="1" showInputMessage="1" showErrorMessage="1" errorTitle="Invalid Entry!" error="Please choose from one of the drop down options" promptTitle="Bulldog Bundle" prompt="Please select whether the student will participate in the Bulldog Bundle textbook rental program." xr:uid="{D53F8CCE-5CF7-4D90-8B1F-2D49E82AAAA0}">
          <x14:formula1>
            <xm:f>'Please Ignore - Data Only'!$A$51:$A$52</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10061-C4B9-4AD0-B4FD-D7336D8B51C6}">
  <dimension ref="A1:E58"/>
  <sheetViews>
    <sheetView workbookViewId="0">
      <selection activeCell="A49" sqref="A49:B49"/>
    </sheetView>
  </sheetViews>
  <sheetFormatPr defaultRowHeight="15"/>
  <cols>
    <col min="1" max="1" width="34.7109375" customWidth="1"/>
    <col min="2" max="2" width="18.85546875" customWidth="1"/>
    <col min="3" max="3" width="25.28515625" bestFit="1" customWidth="1"/>
    <col min="4" max="4" width="14.140625" customWidth="1"/>
  </cols>
  <sheetData>
    <row r="1" spans="1:5" ht="15.75">
      <c r="A1" s="27" t="s">
        <v>50</v>
      </c>
      <c r="B1" s="27"/>
    </row>
    <row r="2" spans="1:5">
      <c r="A2" s="1" t="s">
        <v>51</v>
      </c>
      <c r="B2" s="1" t="s">
        <v>52</v>
      </c>
    </row>
    <row r="3" spans="1:5">
      <c r="A3" t="s">
        <v>53</v>
      </c>
      <c r="B3" s="2">
        <v>9665</v>
      </c>
      <c r="E3" s="17"/>
    </row>
    <row r="4" spans="1:5">
      <c r="A4" t="s">
        <v>54</v>
      </c>
      <c r="B4" s="2">
        <v>26053</v>
      </c>
    </row>
    <row r="5" spans="1:5">
      <c r="B5" s="2"/>
    </row>
    <row r="7" spans="1:5" ht="15.75">
      <c r="A7" s="19" t="s">
        <v>55</v>
      </c>
      <c r="B7" s="19"/>
      <c r="C7" s="19"/>
      <c r="D7" s="16"/>
    </row>
    <row r="8" spans="1:5">
      <c r="A8" s="1" t="s">
        <v>56</v>
      </c>
      <c r="B8" s="1" t="s">
        <v>15</v>
      </c>
      <c r="C8" s="1" t="s">
        <v>16</v>
      </c>
    </row>
    <row r="9" spans="1:5">
      <c r="A9" t="s">
        <v>57</v>
      </c>
      <c r="B9" s="2">
        <f>Table3[[#This Row],[Semester]]*2</f>
        <v>6590</v>
      </c>
      <c r="C9" s="2">
        <v>3295</v>
      </c>
    </row>
    <row r="10" spans="1:5">
      <c r="A10" t="s">
        <v>58</v>
      </c>
      <c r="B10" s="2">
        <f>Table3[[#This Row],[Semester]]*2</f>
        <v>6590</v>
      </c>
      <c r="C10" s="2">
        <v>3295</v>
      </c>
    </row>
    <row r="11" spans="1:5">
      <c r="A11" t="s">
        <v>59</v>
      </c>
      <c r="B11" s="2">
        <f>Table3[[#This Row],[Semester]]*2</f>
        <v>8588</v>
      </c>
      <c r="C11" s="2">
        <v>4294</v>
      </c>
    </row>
    <row r="12" spans="1:5">
      <c r="A12" t="s">
        <v>60</v>
      </c>
      <c r="B12" s="2">
        <f>Table3[[#This Row],[Semester]]*2</f>
        <v>9128</v>
      </c>
      <c r="C12" s="2">
        <v>4564</v>
      </c>
    </row>
    <row r="13" spans="1:5">
      <c r="A13" t="s">
        <v>61</v>
      </c>
      <c r="B13" s="2">
        <f>Table3[[#This Row],[Semester]]*2</f>
        <v>8588</v>
      </c>
      <c r="C13" s="2">
        <v>4294</v>
      </c>
    </row>
    <row r="14" spans="1:5">
      <c r="A14" t="s">
        <v>62</v>
      </c>
      <c r="B14" s="2">
        <f>Table3[[#This Row],[Semester]]*2</f>
        <v>9128</v>
      </c>
      <c r="C14" s="2">
        <v>4564</v>
      </c>
    </row>
    <row r="15" spans="1:5">
      <c r="A15" t="s">
        <v>63</v>
      </c>
      <c r="B15" s="2">
        <f>Table3[[#This Row],[Semester]]*2</f>
        <v>8588</v>
      </c>
      <c r="C15" s="2">
        <v>4294</v>
      </c>
    </row>
    <row r="16" spans="1:5">
      <c r="A16" t="s">
        <v>64</v>
      </c>
      <c r="B16" s="2">
        <f>Table3[[#This Row],[Semester]]*2</f>
        <v>7708</v>
      </c>
      <c r="C16" s="2">
        <v>3854</v>
      </c>
    </row>
    <row r="17" spans="1:3">
      <c r="A17" t="s">
        <v>65</v>
      </c>
      <c r="B17" s="2">
        <f>Table3[[#This Row],[Semester]]*2</f>
        <v>6590</v>
      </c>
      <c r="C17" s="2">
        <v>3295</v>
      </c>
    </row>
    <row r="18" spans="1:3">
      <c r="A18" t="s">
        <v>66</v>
      </c>
      <c r="B18" s="2">
        <f>Table3[[#This Row],[Semester]]*2</f>
        <v>5222</v>
      </c>
      <c r="C18" s="2">
        <v>2611</v>
      </c>
    </row>
    <row r="19" spans="1:3">
      <c r="A19" t="s">
        <v>67</v>
      </c>
      <c r="B19" s="2">
        <f>Table3[[#This Row],[Semester]]*2</f>
        <v>5222</v>
      </c>
      <c r="C19" s="2">
        <v>2611</v>
      </c>
    </row>
    <row r="20" spans="1:3">
      <c r="A20" t="s">
        <v>68</v>
      </c>
      <c r="B20" s="2">
        <f>Table3[[#This Row],[Semester]]*2</f>
        <v>8588</v>
      </c>
      <c r="C20" s="2">
        <v>4294</v>
      </c>
    </row>
    <row r="21" spans="1:3">
      <c r="A21" t="s">
        <v>69</v>
      </c>
      <c r="B21" s="2">
        <f>Table3[[#This Row],[Semester]]*2</f>
        <v>7708</v>
      </c>
      <c r="C21" s="2">
        <v>3854</v>
      </c>
    </row>
    <row r="22" spans="1:3">
      <c r="A22" t="s">
        <v>70</v>
      </c>
      <c r="B22" s="2">
        <f>Table3[[#This Row],[Semester]]*2</f>
        <v>8588</v>
      </c>
      <c r="C22" s="2">
        <v>4294</v>
      </c>
    </row>
    <row r="23" spans="1:3">
      <c r="A23" t="s">
        <v>71</v>
      </c>
      <c r="B23" s="2">
        <f>Table3[[#This Row],[Semester]]*2</f>
        <v>8588</v>
      </c>
      <c r="C23" s="2">
        <v>4294</v>
      </c>
    </row>
    <row r="24" spans="1:3">
      <c r="A24" t="s">
        <v>72</v>
      </c>
      <c r="B24" s="2">
        <f>Table3[[#This Row],[Semester]]*2</f>
        <v>5942</v>
      </c>
      <c r="C24" s="2">
        <v>2971</v>
      </c>
    </row>
    <row r="25" spans="1:3">
      <c r="A25" t="s">
        <v>73</v>
      </c>
      <c r="B25" s="2">
        <f>Table3[[#This Row],[Semester]]*2</f>
        <v>8588</v>
      </c>
      <c r="C25" s="2">
        <v>4294</v>
      </c>
    </row>
    <row r="26" spans="1:3">
      <c r="A26" t="s">
        <v>74</v>
      </c>
      <c r="B26" s="2">
        <f>Table3[[#This Row],[Semester]]*2</f>
        <v>7708</v>
      </c>
      <c r="C26" s="2">
        <v>3854</v>
      </c>
    </row>
    <row r="27" spans="1:3">
      <c r="A27" t="s">
        <v>75</v>
      </c>
      <c r="B27" s="2">
        <f>Table3[[#This Row],[Semester]]*2</f>
        <v>8588</v>
      </c>
      <c r="C27" s="2">
        <v>4294</v>
      </c>
    </row>
    <row r="28" spans="1:3">
      <c r="A28" t="s">
        <v>76</v>
      </c>
      <c r="B28" s="2">
        <f>Table3[[#This Row],[Semester]]*2</f>
        <v>8588</v>
      </c>
      <c r="C28" s="2">
        <v>4294</v>
      </c>
    </row>
    <row r="29" spans="1:3">
      <c r="A29" t="s">
        <v>77</v>
      </c>
      <c r="B29" s="2">
        <f>Table3[[#This Row],[Semester]]*2</f>
        <v>9356</v>
      </c>
      <c r="C29" s="2">
        <v>4678</v>
      </c>
    </row>
    <row r="30" spans="1:3">
      <c r="A30" t="s">
        <v>78</v>
      </c>
      <c r="B30" s="2">
        <f>Table3[[#This Row],[Semester]]*2</f>
        <v>3942</v>
      </c>
      <c r="C30" s="2">
        <v>1971</v>
      </c>
    </row>
    <row r="31" spans="1:3">
      <c r="A31" t="s">
        <v>79</v>
      </c>
      <c r="B31" s="2">
        <f>Table3[[#This Row],[Semester]]*2</f>
        <v>0</v>
      </c>
      <c r="C31" s="5">
        <v>0</v>
      </c>
    </row>
    <row r="34" spans="1:3" ht="15.75">
      <c r="A34" s="26" t="s">
        <v>80</v>
      </c>
      <c r="B34" s="26"/>
      <c r="C34" s="26"/>
    </row>
    <row r="35" spans="1:3">
      <c r="A35" s="1" t="s">
        <v>81</v>
      </c>
      <c r="B35" s="1" t="s">
        <v>15</v>
      </c>
      <c r="C35" s="1" t="s">
        <v>16</v>
      </c>
    </row>
    <row r="36" spans="1:3">
      <c r="A36" t="s">
        <v>82</v>
      </c>
      <c r="B36" s="2">
        <f>Table4[[#This Row],[Semester]]*2</f>
        <v>4586</v>
      </c>
      <c r="C36" s="2">
        <v>2293</v>
      </c>
    </row>
    <row r="37" spans="1:3">
      <c r="A37" t="s">
        <v>83</v>
      </c>
      <c r="B37" s="2">
        <f>Table4[[#This Row],[Semester]]*2</f>
        <v>4258</v>
      </c>
      <c r="C37" s="2">
        <v>2129</v>
      </c>
    </row>
    <row r="38" spans="1:3">
      <c r="A38" t="s">
        <v>84</v>
      </c>
      <c r="B38" s="2">
        <f>Table4[[#This Row],[Semester]]*2</f>
        <v>4258</v>
      </c>
      <c r="C38" s="2">
        <v>2129</v>
      </c>
    </row>
    <row r="39" spans="1:3">
      <c r="A39" t="s">
        <v>85</v>
      </c>
      <c r="B39" s="2">
        <f>Table4[[#This Row],[Semester]]*2</f>
        <v>2598</v>
      </c>
      <c r="C39" s="2">
        <v>1299</v>
      </c>
    </row>
    <row r="42" spans="1:3" ht="15.75">
      <c r="A42" s="26" t="s">
        <v>20</v>
      </c>
      <c r="B42" s="26"/>
      <c r="C42" s="9"/>
    </row>
    <row r="43" spans="1:3">
      <c r="A43" s="1" t="s">
        <v>81</v>
      </c>
      <c r="B43" s="1" t="s">
        <v>15</v>
      </c>
    </row>
    <row r="44" spans="1:3">
      <c r="A44" t="s">
        <v>86</v>
      </c>
      <c r="B44" s="2">
        <v>193</v>
      </c>
    </row>
    <row r="45" spans="1:3">
      <c r="A45" t="s">
        <v>87</v>
      </c>
      <c r="B45" s="2">
        <v>180</v>
      </c>
    </row>
    <row r="46" spans="1:3">
      <c r="A46" t="s">
        <v>88</v>
      </c>
      <c r="B46" s="2">
        <v>0</v>
      </c>
    </row>
    <row r="49" spans="1:2" ht="15.75">
      <c r="A49" s="26" t="s">
        <v>21</v>
      </c>
      <c r="B49" s="26"/>
    </row>
    <row r="50" spans="1:2">
      <c r="A50" s="1" t="s">
        <v>81</v>
      </c>
      <c r="B50" s="1" t="s">
        <v>15</v>
      </c>
    </row>
    <row r="51" spans="1:2">
      <c r="A51" t="s">
        <v>89</v>
      </c>
      <c r="B51" s="2">
        <f>(Calculator!B9+Calculator!B10)*20</f>
        <v>480</v>
      </c>
    </row>
    <row r="52" spans="1:2">
      <c r="A52" t="s">
        <v>90</v>
      </c>
      <c r="B52" s="2">
        <v>0</v>
      </c>
    </row>
    <row r="55" spans="1:2" ht="15.75">
      <c r="A55" s="26" t="s">
        <v>91</v>
      </c>
      <c r="B55" s="26"/>
    </row>
    <row r="56" spans="1:2">
      <c r="A56" s="1" t="s">
        <v>81</v>
      </c>
      <c r="B56" s="1" t="s">
        <v>15</v>
      </c>
    </row>
    <row r="57" spans="1:2">
      <c r="A57" t="s">
        <v>89</v>
      </c>
      <c r="B57" s="2">
        <v>0</v>
      </c>
    </row>
    <row r="58" spans="1:2">
      <c r="A58" t="s">
        <v>90</v>
      </c>
      <c r="B58" s="2">
        <v>1200</v>
      </c>
    </row>
  </sheetData>
  <mergeCells count="6">
    <mergeCell ref="A55:B55"/>
    <mergeCell ref="A1:B1"/>
    <mergeCell ref="A34:C34"/>
    <mergeCell ref="A42:B42"/>
    <mergeCell ref="A7:C7"/>
    <mergeCell ref="A49:B49"/>
  </mergeCells>
  <phoneticPr fontId="8" type="noConversion"/>
  <hyperlinks>
    <hyperlink ref="A9" r:id="rId1" display="https://www.housing.msstate.edu/halls/cresswell-hall/" xr:uid="{6C70BAE0-ECE6-45C4-91CA-50BE528306EF}"/>
    <hyperlink ref="A10" r:id="rId2" display="https://www.housing.msstate.edu/halls/critz-hall/" xr:uid="{EF0B7602-0B3C-44E5-A209-CD3856BF0F43}"/>
    <hyperlink ref="A11" r:id="rId3" display="https://www.housing.msstate.edu/halls/deavenport-hall" xr:uid="{8B14F4A0-0956-457D-8FF2-B063DFB0928B}"/>
    <hyperlink ref="A12" r:id="rId4" display="https://www.housing.msstate.edu/halls/deavenport-hall" xr:uid="{0CF093EC-5E14-4F93-A265-5FED2C147625}"/>
    <hyperlink ref="A13" r:id="rId5" display="https://www.housing.msstate.edu/halls/dogwood-hall/" xr:uid="{624B1887-ACAA-493A-98BE-27849AF1A6C8}"/>
    <hyperlink ref="A14" r:id="rId6" display="https://www.housing.msstate.edu/halls/dogwood-hall/" xr:uid="{665496DB-6B60-45F9-8093-576D060686DB}"/>
    <hyperlink ref="A15" r:id="rId7" display="https://www.housing.msstate.edu/halls/griffis-hall/" xr:uid="{FB83B8D9-4C8E-49F0-B34A-80BD93618C8E}"/>
    <hyperlink ref="A16" r:id="rId8" display="https://www.housing.msstate.edu/halls/griffis-hall/" xr:uid="{EAD485BC-446E-4C1C-93D8-83639C9CCE72}"/>
    <hyperlink ref="A17" r:id="rId9" display="https://www.housing.msstate.edu/halls/hathorn-hall/" xr:uid="{BA49291C-E4FB-4212-A7B6-3E5A4580BB24}"/>
    <hyperlink ref="A18" r:id="rId10" display="https://www.housing.msstate.edu/halls/herbert-hall/" xr:uid="{E4FEC00E-3158-4DB5-8A8E-AF84114E5190}"/>
    <hyperlink ref="A19" r:id="rId11" display="https://www.housing.msstate.edu/halls/hull-hall/" xr:uid="{C877297B-CD93-46EE-A063-7B5B073414C9}"/>
    <hyperlink ref="A20" r:id="rId12" display="https://www.housing.msstate.edu/halls/hurst-hall/" xr:uid="{4E528F60-A2CF-4877-AC51-5687851A23E3}"/>
    <hyperlink ref="A21" r:id="rId13" display="https://www.housing.msstate.edu/halls/hurst-hall/" xr:uid="{3464BBFE-05AD-47D4-9ED9-0A6C2D94CBFD}"/>
    <hyperlink ref="A22" r:id="rId14" display="https://www.housing.msstate.edu/halls/magnolia-hall/" xr:uid="{7DCD4942-0FEC-41AB-9B13-7DF750A53E54}"/>
    <hyperlink ref="A23" r:id="rId15" display="https://www.housing.msstate.edu/halls/moseley-hall/" xr:uid="{4D11F979-3529-497D-AD7E-2E2B511894E4}"/>
    <hyperlink ref="A24" r:id="rId16" display="https://www.housing.msstate.edu/halls/mckee-hall/" xr:uid="{7394AD27-8E06-4CB6-833C-E56AEA4EB876}"/>
    <hyperlink ref="A25" r:id="rId17" display="https://www.housing.msstate.edu/halls/nunnelee-hall-formerly-north/" xr:uid="{A7F9D430-F25F-4F12-9E8F-F1CD376456E3}"/>
    <hyperlink ref="A26" r:id="rId18" display="https://www.housing.msstate.edu/halls/nunnelee-hall-formerly-north/" xr:uid="{8B4EF107-7BBF-4C6C-92CA-F4123BAB8605}"/>
    <hyperlink ref="A27" r:id="rId19" display="https://www.housing.msstate.edu/halls/oak-hall/" xr:uid="{B93947C4-71C2-435A-874B-0D67477B51A1}"/>
    <hyperlink ref="A28" r:id="rId20" display="https://www.housing.msstate.edu/halls/ruby-hall/" xr:uid="{4C69DE0A-E376-4FAA-9C20-2F68BD7508A6}"/>
    <hyperlink ref="A29" r:id="rId21" display="https://www.housing.msstate.edu/halls/ruby-hall/" xr:uid="{FD958294-FD36-4EDF-BA9E-777B022790FA}"/>
    <hyperlink ref="A30" r:id="rId22" display="https://www.housing.msstate.edu/halls/sessums-hall/" xr:uid="{3ECD0B35-2E08-45D4-95A0-5CA2203CF9AF}"/>
    <hyperlink ref="A31" r:id="rId23" xr:uid="{998CC641-069C-4D2D-932C-AFE6B53DA4AF}"/>
    <hyperlink ref="A34" r:id="rId24" xr:uid="{819A02C6-0954-438E-9F4A-8A49F8D30AD1}"/>
    <hyperlink ref="A42" r:id="rId25" display="Meal Plan" xr:uid="{84119DBD-6C35-4728-B7DB-AE2790F8D344}"/>
    <hyperlink ref="A7:C7" r:id="rId26" display="Dorm Costs" xr:uid="{F2722EF4-DF9D-4CD9-B61A-DCFE294C663D}"/>
    <hyperlink ref="A42:B42" r:id="rId27" display="Parking Pass" xr:uid="{1241334A-3FE1-49B4-B220-F17D9106A716}"/>
    <hyperlink ref="A49" r:id="rId28" display="Meal Plan" xr:uid="{00F05A08-298A-48AD-BEB6-56A57CE8A61B}"/>
    <hyperlink ref="A49:B49" r:id="rId29" display="Bulldog Bundle" xr:uid="{89558878-AFA0-4027-93A8-DFC4D26AE0F6}"/>
    <hyperlink ref="A55" r:id="rId30" display="Meal Plan" xr:uid="{5E45693F-318D-4D03-B8A2-EB03DD30E376}"/>
    <hyperlink ref="A55:B55" r:id="rId31" display="Bulldog Bundle" xr:uid="{27B41A35-DECB-42B3-B042-DAE2D55A24AD}"/>
  </hyperlinks>
  <pageMargins left="0.7" right="0.7" top="0.75" bottom="0.75" header="0.3" footer="0.3"/>
  <pageSetup orientation="portrait" verticalDpi="0" r:id="rId32"/>
  <tableParts count="6">
    <tablePart r:id="rId33"/>
    <tablePart r:id="rId34"/>
    <tablePart r:id="rId35"/>
    <tablePart r:id="rId36"/>
    <tablePart r:id="rId37"/>
    <tablePart r:id="rId3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6c00779-fc5f-4531-beeb-6d33b9d62c03">
      <Terms xmlns="http://schemas.microsoft.com/office/infopath/2007/PartnerControls"/>
    </lcf76f155ced4ddcb4097134ff3c332f>
    <TaxCatchAll xmlns="a36f531b-1858-4c78-ac08-9f803927b5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E021468EC15B45993860D4C6C2F166" ma:contentTypeVersion="16" ma:contentTypeDescription="Create a new document." ma:contentTypeScope="" ma:versionID="da58b952f397cab71627ca567fe1809f">
  <xsd:schema xmlns:xsd="http://www.w3.org/2001/XMLSchema" xmlns:xs="http://www.w3.org/2001/XMLSchema" xmlns:p="http://schemas.microsoft.com/office/2006/metadata/properties" xmlns:ns2="06c00779-fc5f-4531-beeb-6d33b9d62c03" xmlns:ns3="a36f531b-1858-4c78-ac08-9f803927b5af" targetNamespace="http://schemas.microsoft.com/office/2006/metadata/properties" ma:root="true" ma:fieldsID="e2fd090ce9e4c7b64717387ba53c13e0" ns2:_="" ns3:_="">
    <xsd:import namespace="06c00779-fc5f-4531-beeb-6d33b9d62c03"/>
    <xsd:import namespace="a36f531b-1858-4c78-ac08-9f803927b5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c00779-fc5f-4531-beeb-6d33b9d62c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2011f1f-c1f6-43e5-98b2-4e6fd79a0b5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6f531b-1858-4c78-ac08-9f803927b5af"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fa563fc-8b61-42c1-b842-3ff9d471123e}" ma:internalName="TaxCatchAll" ma:showField="CatchAllData" ma:web="a36f531b-1858-4c78-ac08-9f803927b5af">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F3EEA1-1C4C-4012-9405-B12245F8DCDE}"/>
</file>

<file path=customXml/itemProps2.xml><?xml version="1.0" encoding="utf-8"?>
<ds:datastoreItem xmlns:ds="http://schemas.openxmlformats.org/officeDocument/2006/customXml" ds:itemID="{19652538-CE28-4977-8B91-83BA31791F6D}"/>
</file>

<file path=customXml/itemProps3.xml><?xml version="1.0" encoding="utf-8"?>
<ds:datastoreItem xmlns:ds="http://schemas.openxmlformats.org/officeDocument/2006/customXml" ds:itemID="{54946C02-5485-4F41-8D59-882F803652B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Mallorie</dc:creator>
  <cp:keywords/>
  <dc:description/>
  <cp:lastModifiedBy>Smith, Mallorie</cp:lastModifiedBy>
  <cp:revision/>
  <dcterms:created xsi:type="dcterms:W3CDTF">2022-02-02T16:59:44Z</dcterms:created>
  <dcterms:modified xsi:type="dcterms:W3CDTF">2023-06-14T15:31:20Z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0x010100F2E021468EC15B45993860D4C6C2F166</vt:lpwstr>
  </property>
  <property fmtid="{D5CDD505-2E9C-101B-9397-08002B2CF9AE}" pid="3" name="MediaServiceImageTags">
    <vt:lpwstr/>
  </property>
</Properties>
</file>